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struzioni" sheetId="1" state="visible" r:id="rId3"/>
    <sheet name="Riepilogo" sheetId="2" state="visible" r:id="rId4"/>
    <sheet name="Checklist" sheetId="3" state="visible" r:id="rId5"/>
  </sheets>
  <definedNames>
    <definedName function="false" hidden="true" localSheetId="2" name="_xlnm._FilterDatabase" vbProcedure="false">Checklist!$A$1:$K$41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<sst xmlns="http://schemas.openxmlformats.org/spreadsheetml/2006/main" count="335" uniqueCount="208">
  <si>
    <t xml:space="preserve">Checklist SEO per Shopify — foglio di lavoro</t>
  </si>
  <si>
    <t xml:space="preserve">A cura di Involuzione.it · aggiornata a settembre 2026</t>
  </si>
  <si>
    <t xml:space="preserve">Come si usa</t>
  </si>
  <si>
    <t xml:space="preserve">1. Vai al foglio «Checklist». Ogni riga è un controllo, con il punto esatto del pannello Shopify dove si fa.</t>
  </si>
  <si>
    <t xml:space="preserve">2. Compila solo le colonne in giallo: «Stato» (menu a tendina), «Responsabile», «Data» e «Note».</t>
  </si>
  <si>
    <t xml:space="preserve">3. Il foglio «Riepilogo» si aggiorna da solo: quante voci sono fatte, per area e per priorità.</t>
  </si>
  <si>
    <t xml:space="preserve">4. Parti dalle voci con priorità «Alta»: sono quelle che, se sbagliate, costano visite.</t>
  </si>
  <si>
    <t xml:space="preserve">Stati possibili</t>
  </si>
  <si>
    <t xml:space="preserve">Da fare · In corso · Fatto · Non applicabile (le voci «Non applicabile» non contano nella percentuale).</t>
  </si>
  <si>
    <t xml:space="preserve">Google Sheets</t>
  </si>
  <si>
    <t xml:space="preserve">Il file si apre in Google Sheets così com’è: File › Importa › Carica. Menu a tendina e formule restano.</t>
  </si>
  <si>
    <t xml:space="preserve">La guida completa, con il perché di ogni voce:</t>
  </si>
  <si>
    <t xml:space="preserve">https://involuzione.it/blog/checklist-seo-shopify</t>
  </si>
  <si>
    <t xml:space="preserve">Riepilogo</t>
  </si>
  <si>
    <t xml:space="preserve">Si calcola dal foglio «Checklist». Le voci «Non applicabile» sono escluse dalla percentuale.</t>
  </si>
  <si>
    <t xml:space="preserve">Area</t>
  </si>
  <si>
    <t xml:space="preserve">Voci</t>
  </si>
  <si>
    <t xml:space="preserve">Fatte</t>
  </si>
  <si>
    <t xml:space="preserve">In corso</t>
  </si>
  <si>
    <t xml:space="preserve">Da fare</t>
  </si>
  <si>
    <t xml:space="preserve">Non applicabili</t>
  </si>
  <si>
    <t xml:space="preserve">Completamento</t>
  </si>
  <si>
    <t xml:space="preserve">Fondamenta</t>
  </si>
  <si>
    <t xml:space="preserve">Struttura e URL</t>
  </si>
  <si>
    <t xml:space="preserve">Pagine prodotto</t>
  </si>
  <si>
    <t xml:space="preserve">Collezioni</t>
  </si>
  <si>
    <t xml:space="preserve">Contenuti e blog</t>
  </si>
  <si>
    <t xml:space="preserve">Velocità</t>
  </si>
  <si>
    <t xml:space="preserve">Dati strutturati</t>
  </si>
  <si>
    <t xml:space="preserve">Internazionale</t>
  </si>
  <si>
    <t xml:space="preserve">Monitoraggio</t>
  </si>
  <si>
    <t xml:space="preserve">Totale</t>
  </si>
  <si>
    <t xml:space="preserve">Priorità</t>
  </si>
  <si>
    <t xml:space="preserve">Alta</t>
  </si>
  <si>
    <t xml:space="preserve">Media</t>
  </si>
  <si>
    <t xml:space="preserve">Bassa</t>
  </si>
  <si>
    <t xml:space="preserve">#</t>
  </si>
  <si>
    <t xml:space="preserve">Controllo</t>
  </si>
  <si>
    <t xml:space="preserve">Perché conta</t>
  </si>
  <si>
    <t xml:space="preserve">Dove si fa in Shopify</t>
  </si>
  <si>
    <t xml:space="preserve">Come verificarlo</t>
  </si>
  <si>
    <t xml:space="preserve">Stato</t>
  </si>
  <si>
    <t xml:space="preserve">Responsabile</t>
  </si>
  <si>
    <t xml:space="preserve">Data</t>
  </si>
  <si>
    <t xml:space="preserve">Note</t>
  </si>
  <si>
    <t xml:space="preserve">Collega il dominio e verifica che risponda un solo indirizzo (https, con o senza www)</t>
  </si>
  <si>
    <t xml:space="preserve">Più versioni dello stesso negozio dividono i segnali e creano duplicati.</t>
  </si>
  <si>
    <t xml:space="preserve">Impostazioni › Domini: imposta il dominio principale; gli altri reindirizzano lì.</t>
  </si>
  <si>
    <t xml:space="preserve">Apri http://, https://, con e senza www: devono finire tutti sullo stesso indirizzo.</t>
  </si>
  <si>
    <t xml:space="preserve">Fatto</t>
  </si>
  <si>
    <t xml:space="preserve">Marco</t>
  </si>
  <si>
    <t xml:space="preserve">Esempio: dominio principale impostato, www reindirizza.</t>
  </si>
  <si>
    <t xml:space="preserve">Togli la password del negozio prima di chiedere l'indicizzazione</t>
  </si>
  <si>
    <t xml:space="preserve">Con la password attiva il negozio e la sitemap non sono raggiungibili dai motori.</t>
  </si>
  <si>
    <t xml:space="preserve">Negozio online › Preferenze › Accesso con password.</t>
  </si>
  <si>
    <t xml:space="preserve">Apri il sito in una finestra anonima: non deve chiedere la password.</t>
  </si>
  <si>
    <t xml:space="preserve">Verifica il dominio in Google Search Console e invia sitemap.xml</t>
  </si>
  <si>
    <t xml:space="preserve">È l'unico modo di vedere cosa Google indicizza, con quali query e con quali errori.</t>
  </si>
  <si>
    <t xml:space="preserve">Search Console › Sitemap: aggiungi «sitemap.xml». Con più domini, una sitemap per dominio.</t>
  </si>
  <si>
    <t xml:space="preserve">In Search Console la sitemap risulta «Riuscita» e le pagine scoperte crescono.</t>
  </si>
  <si>
    <t xml:space="preserve">Scrivi titolo e meta description della home</t>
  </si>
  <si>
    <t xml:space="preserve">È la pagina con più autorità: senza testo proprio, Google ne compone uno a caso.</t>
  </si>
  <si>
    <t xml:space="preserve">Negozio online › Preferenze › Condivisione sui social e SEO.</t>
  </si>
  <si>
    <t xml:space="preserve">Titolo entro 60 caratteri (il campo ne accetta 70), descrizione intorno ai 155.</t>
  </si>
  <si>
    <t xml:space="preserve">Collega Google Analytics 4 o un analytics equivalente, con consenso</t>
  </si>
  <si>
    <t xml:space="preserve">Senza dati sul traffico organico non si misura nessun intervento.</t>
  </si>
  <si>
    <t xml:space="preserve">App Google &amp; YouTube, o Pixel dei clienti; banner cookie per il consenso.</t>
  </si>
  <si>
    <t xml:space="preserve">In GA4 › Acquisizione compare il canale «Organic Search».</t>
  </si>
  <si>
    <t xml:space="preserve">Accetta la struttura fissa degli indirizzi e scegli handle brevi</t>
  </si>
  <si>
    <t xml:space="preserve">Shopify impone /products/, /collections/, /pages/, /blogs/: non si toglie. Si lavora sull'ultima parte.</t>
  </si>
  <si>
    <t xml:space="preserve">Scheda del prodotto o della collezione › Anteprima della scheda nei motori › Handle dell'URL.</t>
  </si>
  <si>
    <t xml:space="preserve">Handle in minuscolo, parole separate da trattini, senza codici interni né date.</t>
  </si>
  <si>
    <t xml:space="preserve">Quando cambi un handle, spunta la creazione del redirect</t>
  </si>
  <si>
    <t xml:space="preserve">Senza redirect i link esterni e le pagine già indicizzate finiscono in 404.</t>
  </si>
  <si>
    <t xml:space="preserve">Nel campo dell'handle: casella «Crea un reindirizzamento URL».</t>
  </si>
  <si>
    <t xml:space="preserve">Apri il vecchio indirizzo: deve portare al nuovo con un 301.</t>
  </si>
  <si>
    <t xml:space="preserve">Importa i redirect di una migrazione da CSV</t>
  </si>
  <si>
    <t xml:space="preserve">Arrivando da WooCommerce o PrestaShop, ogni vecchio indirizzo va portato al nuovo.</t>
  </si>
  <si>
    <t xml:space="preserve">Negozio online › Navigazione › Reindirizzamenti URL › Importa (CSV).</t>
  </si>
  <si>
    <t xml:space="preserve">Controlla a campione 20 vecchi indirizzi: tutti 301, nessuno a catena.</t>
  </si>
  <si>
    <t xml:space="preserve">Fai puntare i link interni alla versione canonica dei prodotti</t>
  </si>
  <si>
    <t xml:space="preserve">Il tema spesso linka /collections/x/products/y: il canonical dice /products/y, i link dicono altro.</t>
  </si>
  <si>
    <t xml:space="preserve">Codice del tema: nelle card prodotto sostituisci «product.url | within: collection» con «product.url».</t>
  </si>
  <si>
    <t xml:space="preserve">Dal sorgente di una collezione: i link ai prodotti iniziano con /products/.</t>
  </si>
  <si>
    <t xml:space="preserve">Controlla il menu e le briciole di pane</t>
  </si>
  <si>
    <t xml:space="preserve">La navigazione dice a Google quali pagine contano: ciò che non è linkato conta poco.</t>
  </si>
  <si>
    <t xml:space="preserve">Negozio online › Navigazione (menu principale e piè di pagina).</t>
  </si>
  <si>
    <t xml:space="preserve">Ogni collezione importante è raggiungibile in due clic dalla home.</t>
  </si>
  <si>
    <t xml:space="preserve">Non toccare robots.txt se non sai esattamente cosa fai</t>
  </si>
  <si>
    <t xml:space="preserve">Il file di default è già corretto (blocca carrello, checkout, ricerca, filtri combinati). Un errore può azzerare il traffico.</t>
  </si>
  <si>
    <t xml:space="preserve">Tema › Modifica codice › Aggiungi modello «robots» (robots.txt.liquid). Modifica non supportata da Shopify.</t>
  </si>
  <si>
    <t xml:space="preserve">Apri /robots.txt: /collections/, /products/ e /blogs/ non devono essere bloccati.</t>
  </si>
  <si>
    <t xml:space="preserve">Nascondi dai motori le pagine che non devono comparire</t>
  </si>
  <si>
    <t xml:space="preserve">Pagine di servizio, ringraziamenti, landing a tempo diluiscono il sito.</t>
  </si>
  <si>
    <t xml:space="preserve">Prodotti: stato «Non in elenco». Pagine e articoli: metacampo seo.hidden = 1.</t>
  </si>
  <si>
    <t xml:space="preserve">La pagina sparisce da sitemap.xml e ha il noindex nel codice.</t>
  </si>
  <si>
    <t xml:space="preserve">Scrivi un titolo SEO per ogni prodotto</t>
  </si>
  <si>
    <t xml:space="preserve">Il titolo è la prima cosa che si legge nei risultati: nome, attributo che si cerca, marca.</t>
  </si>
  <si>
    <t xml:space="preserve">Prodotto › Anteprima della scheda nei motori › Titolo della pagina.</t>
  </si>
  <si>
    <t xml:space="preserve">Nessun titolo oltre i 60 caratteri, nessun titolo uguale a un altro.</t>
  </si>
  <si>
    <t xml:space="preserve">Scrivi una meta description con un motivo per cliccare</t>
  </si>
  <si>
    <t xml:space="preserve">Non conta per il posizionamento, conta per i clic: prezzo, spedizione, vantaggio.</t>
  </si>
  <si>
    <t xml:space="preserve">Prodotto › Anteprima della scheda nei motori › Meta description.</t>
  </si>
  <si>
    <t xml:space="preserve">Intorno ai 155 caratteri, diversa per ogni prodotto.</t>
  </si>
  <si>
    <t xml:space="preserve">Scrivi descrizioni originali, non quelle del fornitore</t>
  </si>
  <si>
    <t xml:space="preserve">Il testo del produttore è identico su decine di negozi: Google ne sceglie uno, raramente il tuo.</t>
  </si>
  <si>
    <t xml:space="preserve">Prodotto › Descrizione.</t>
  </si>
  <si>
    <t xml:space="preserve">Cerca tra virgolette una frase della descrizione: non deve uscire su altri siti.</t>
  </si>
  <si>
    <t xml:space="preserve">Aggiungi il testo alternativo a ogni immagine</t>
  </si>
  <si>
    <t xml:space="preserve">Serve a chi usa un lettore di schermo e alla ricerca per immagini.</t>
  </si>
  <si>
    <t xml:space="preserve">Prodotto › clic sull'immagine › Modifica testo alternativo.</t>
  </si>
  <si>
    <t xml:space="preserve">Descrive cosa si vede («zaino in pelle marrone, vista laterale»), non una lista di parole chiave.</t>
  </si>
  <si>
    <t xml:space="preserve">Gestisci le varianti in un solo prodotto</t>
  </si>
  <si>
    <t xml:space="preserve">Un prodotto per taglia o colore crea pagine quasi uguali che si fanno concorrenza.</t>
  </si>
  <si>
    <t xml:space="preserve">Prodotto › Varianti (fino a 3 opzioni e 2.048 varianti per prodotto).</t>
  </si>
  <si>
    <t xml:space="preserve">Una sola pagina per modello; le varianti cambiano con il selettore.</t>
  </si>
  <si>
    <t xml:space="preserve">Decidi cosa fare dei prodotti esauriti o dismessi</t>
  </si>
  <si>
    <t xml:space="preserve">Cancellare un prodotto con link e traffico butta via il valore accumulato.</t>
  </si>
  <si>
    <t xml:space="preserve">Esaurito temporaneo: lascialo online. Dismesso: redirect 301 al sostituto o alla collezione.</t>
  </si>
  <si>
    <t xml:space="preserve">Nessun prodotto rimosso risponde 404 se aveva visite o link.</t>
  </si>
  <si>
    <t xml:space="preserve">Mostra recensioni vere sulla pagina</t>
  </si>
  <si>
    <t xml:space="preserve">Danno testo nuovo alla pagina e fiducia a chi compra.</t>
  </si>
  <si>
    <t xml:space="preserve">App di recensioni (l’app Product Reviews di Shopify è stata ritirata nel 2024: scegline una attiva).</t>
  </si>
  <si>
    <t xml:space="preserve">Le recensioni sono nel codice della pagina, non solo caricate dopo.</t>
  </si>
  <si>
    <t xml:space="preserve">Scrivi un testo introduttivo per le collezioni principali</t>
  </si>
  <si>
    <t xml:space="preserve">Una collezione con solo la griglia prodotti è una pagina senza contenuto da posizionare.</t>
  </si>
  <si>
    <t xml:space="preserve">Prodotti › Collezioni › Descrizione.</t>
  </si>
  <si>
    <t xml:space="preserve">Almeno un paragrafo utile sopra o sotto la griglia.</t>
  </si>
  <si>
    <t xml:space="preserve">Titolo SEO e meta description per ogni collezione</t>
  </si>
  <si>
    <t xml:space="preserve">Le collezioni intercettano le ricerche generiche («zaini in pelle»), spesso più delle schede.</t>
  </si>
  <si>
    <t xml:space="preserve">Collezione › Anteprima della scheda nei motori.</t>
  </si>
  <si>
    <t xml:space="preserve">Nessuna collezione con il titolo uguale al nome del negozio.</t>
  </si>
  <si>
    <t xml:space="preserve">Evita collezioni doppie o quasi vuote</t>
  </si>
  <si>
    <t xml:space="preserve">Tre collezioni con gli stessi prodotti si rubano le ricerche a vicenda.</t>
  </si>
  <si>
    <t xml:space="preserve">Prodotti › Collezioni: unisci quelle che si sovrappongono, con redirect.</t>
  </si>
  <si>
    <t xml:space="preserve">Ogni collezione ha almeno qualche prodotto e un tema suo.</t>
  </si>
  <si>
    <t xml:space="preserve">Tieni fuori dall'indice i filtri e i tag</t>
  </si>
  <si>
    <t xml:space="preserve">Ogni combinazione di filtri è un indirizzo nuovo con gli stessi prodotti.</t>
  </si>
  <si>
    <t xml:space="preserve">Filtri con l'app Search &amp; Discovery; robots.txt di default blocca già i filtri combinati.</t>
  </si>
  <si>
    <t xml:space="preserve">In Search Console non compaiono migliaia di URL con filtri o tag.</t>
  </si>
  <si>
    <t xml:space="preserve">Apri un blog che risponde alle domande di chi compra</t>
  </si>
  <si>
    <t xml:space="preserve">Guide, confronti e «come si usa» portano visite che le schede prodotto non prendono.</t>
  </si>
  <si>
    <t xml:space="preserve">Negozio online › Articoli del blog.</t>
  </si>
  <si>
    <t xml:space="preserve">Ogni articolo linka almeno un prodotto o una collezione pertinente.</t>
  </si>
  <si>
    <t xml:space="preserve">Scrivi le pagine che servono: chi siamo, spedizioni, resi, contatti</t>
  </si>
  <si>
    <t xml:space="preserve">Sono pagine che Google e i clienti usano per valutare se il negozio è affidabile.</t>
  </si>
  <si>
    <t xml:space="preserve">Negozio online › Pagine; Impostazioni › Informative.</t>
  </si>
  <si>
    <t xml:space="preserve">Raggiungibili dal piè di pagina, con indirizzo e contatti reali.</t>
  </si>
  <si>
    <t xml:space="preserve">Collega gli articoli tra loro e ai prodotti</t>
  </si>
  <si>
    <t xml:space="preserve">I link interni distribuiscono autorità e guidano chi legge verso l'acquisto.</t>
  </si>
  <si>
    <t xml:space="preserve">Editor dell'articolo: link a prodotti, collezioni e altri articoli.</t>
  </si>
  <si>
    <t xml:space="preserve">Nessun articolo senza link in uscita verso il catalogo.</t>
  </si>
  <si>
    <t xml:space="preserve">Controlla il rapporto sulle prestazioni web</t>
  </si>
  <si>
    <t xml:space="preserve">LCP, INP e CLS sono misurati sui visitatori veri e Google li usa come segnale.</t>
  </si>
  <si>
    <t xml:space="preserve">Negozio online › Temi (riepilogo) e Analisi › Report › Prestazioni web.</t>
  </si>
  <si>
    <t xml:space="preserve">LCP ≤ 2,5 s, INP ≤ 200 ms, CLS ≤ 0,1.</t>
  </si>
  <si>
    <t xml:space="preserve">Disinstalla le app che non usi e ripulisci il codice che lasciano</t>
  </si>
  <si>
    <t xml:space="preserve">Ogni app aggiunge script; molte li lasciano nel tema anche dopo la disinstallazione.</t>
  </si>
  <si>
    <t xml:space="preserve">Impostazioni › App; poi Tema › Modifica codice per i residui.</t>
  </si>
  <si>
    <t xml:space="preserve">Confronta le prestazioni prima e dopo: l'INP di solito migliora.</t>
  </si>
  <si>
    <t xml:space="preserve">Usa un tema recente e aggiornato</t>
  </si>
  <si>
    <t xml:space="preserve">I temi Online Store 2.0 caricano meno codice e si aggiornano senza riscrivere tutto.</t>
  </si>
  <si>
    <t xml:space="preserve">Negozio online › Temi.</t>
  </si>
  <si>
    <t xml:space="preserve">Il tema ha ricevuto aggiornamenti nell'ultimo anno.</t>
  </si>
  <si>
    <t xml:space="preserve">Carica immagini della misura giusta e non enormi</t>
  </si>
  <si>
    <t xml:space="preserve">Un'immagine da 5 MB in cima alla pagina è la causa più comune di un LCP lento.</t>
  </si>
  <si>
    <t xml:space="preserve">Carica i file a una larghezza sensata (es. 2048 px); il tema genera le versioni ridotte.</t>
  </si>
  <si>
    <t xml:space="preserve">Nessuna immagine sopra la piega oltre qualche centinaio di KB.</t>
  </si>
  <si>
    <t xml:space="preserve">Evita slider e video automatici in cima alla home</t>
  </si>
  <si>
    <t xml:space="preserve">Rallentano il primo caricamento e spostano il contenuto mentre si legge.</t>
  </si>
  <si>
    <t xml:space="preserve">Personalizza tema › sezioni della home.</t>
  </si>
  <si>
    <t xml:space="preserve">La prima schermata è un'immagine sola o un testo.</t>
  </si>
  <si>
    <t xml:space="preserve">Verifica i dati strutturati del prodotto</t>
  </si>
  <si>
    <t xml:space="preserve">Prezzo, disponibilità e recensioni possono comparire nei risultati come risultati avanzati.</t>
  </si>
  <si>
    <t xml:space="preserve">I temi recenti li generano da soli; controlla che non ci siano doppioni aggiunti da app.</t>
  </si>
  <si>
    <t xml:space="preserve">Test dei risultati avanzati di Google su una scheda prodotto: nessun errore.</t>
  </si>
  <si>
    <t xml:space="preserve">Controlla il rapporto «Prodotti» e «Schede del commerciante» in Search Console</t>
  </si>
  <si>
    <t xml:space="preserve">Google segnala lì i campi mancanti (spedizione, resi, recensioni).</t>
  </si>
  <si>
    <t xml:space="preserve">Search Console › Miglioramenti / Shopping.</t>
  </si>
  <si>
    <t xml:space="preserve">Nessun errore; gli avvisi sono noti e voluti.</t>
  </si>
  <si>
    <t xml:space="preserve">Collega Google Merchant Center</t>
  </si>
  <si>
    <t xml:space="preserve">I prodotti possono comparire gratuitamente nella scheda Shopping.</t>
  </si>
  <si>
    <t xml:space="preserve">App Google &amp; YouTube.</t>
  </si>
  <si>
    <t xml:space="preserve">In Merchant Center i prodotti risultano approvati.</t>
  </si>
  <si>
    <t xml:space="preserve">Scegli come dividere i mercati: sottocartelle, sottodomini o domini</t>
  </si>
  <si>
    <t xml:space="preserve">Le sottocartelle (/fr/) condividono l'autorità del dominio principale e sono le più semplici.</t>
  </si>
  <si>
    <t xml:space="preserve">Impostazioni › Mercati › Domini e lingue.</t>
  </si>
  <si>
    <t xml:space="preserve">Ogni mercato ha il suo indirizzo e la sua lingua.</t>
  </si>
  <si>
    <t xml:space="preserve">Lascia attivi gli hreflang automatici</t>
  </si>
  <si>
    <t xml:space="preserve">Shopify li genera da solo per mercati e lingue, con x-default: toglierli di solito peggiora.</t>
  </si>
  <si>
    <t xml:space="preserve">Impostazioni › Mercati (nessuna azione, salvo esigenze particolari).</t>
  </si>
  <si>
    <t xml:space="preserve">Nel codice di una pagina compaiono i link hreflang per ogni lingua.</t>
  </si>
  <si>
    <t xml:space="preserve">Traduci davvero, non solo i bottoni</t>
  </si>
  <si>
    <t xml:space="preserve">Una pagina con interfaccia tradotta e descrizioni in italiano è un duplicato in un'altra lingua.</t>
  </si>
  <si>
    <t xml:space="preserve">App Translate &amp; Adapt o equivalente.</t>
  </si>
  <si>
    <t xml:space="preserve">Titoli, descrizioni e meta tradotti per ogni lingua attiva.</t>
  </si>
  <si>
    <t xml:space="preserve">Controlla ogni mese le pagine escluse in Search Console</t>
  </si>
  <si>
    <t xml:space="preserve">Lì compaiono i 404, i duplicati senza canonical scelto e le pagine scansionate ma non indicizzate.</t>
  </si>
  <si>
    <t xml:space="preserve">Search Console › Indicizzazione › Pagine.</t>
  </si>
  <si>
    <t xml:space="preserve">Il numero di pagine indicizzate cresce o resta stabile.</t>
  </si>
  <si>
    <t xml:space="preserve">Segui le query e le pagine che crescono</t>
  </si>
  <si>
    <t xml:space="preserve">Le pagine già in seconda pagina di Google sono quelle che si spingono con meno lavoro.</t>
  </si>
  <si>
    <t xml:space="preserve">Search Console › Rendimento: filtra posizione media tra 8 e 20.</t>
  </si>
  <si>
    <t xml:space="preserve">Hai una lista di 10 pagine da migliorare ogni trimestre.</t>
  </si>
  <si>
    <t xml:space="preserve">Rifai questa checklist dopo ogni cambio di tema o migrazione</t>
  </si>
  <si>
    <t xml:space="preserve">Un tema nuovo può reintrodurre link sbagliati, dati strutturati doppi, immagini pesanti.</t>
  </si>
  <si>
    <t xml:space="preserve">—</t>
  </si>
  <si>
    <t xml:space="preserve">Tutte le voci «Alta» di nuovo verificate.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</si>
</sst>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dd/mm/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1C1A"/>
      <name val="Arial"/>
      <family val="0"/>
      <charset val="1"/>
    </font>
    <font>
      <sz val="10"/>
      <color rgb="FF1D1C1A"/>
      <name val="Arial"/>
      <family val="0"/>
      <charset val="1"/>
    </font>
    <font>
      <b val="true"/>
      <sz val="12"/>
      <color rgb="FF1D1C1A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9"/>
      <color rgb="FF76726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1F23"/>
        <bgColor rgb="FF1D1C1A"/>
      </patternFill>
    </fill>
    <fill>
      <patternFill patternType="solid">
        <fgColor rgb="FFFFF4C2"/>
        <bgColor rgb="FFFDE7C8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0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1F2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B3261E"/>
          <bgColor rgb="FF000000"/>
        </patternFill>
      </fill>
    </dxf>
    <dxf>
      <fill>
        <patternFill patternType="solid">
          <fgColor rgb="FFD9F2E1"/>
          <bgColor rgb="FF000000"/>
        </patternFill>
      </fill>
    </dxf>
    <dxf>
      <fill>
        <patternFill patternType="solid">
          <fgColor rgb="FFFFF4C2"/>
          <bgColor rgb="FF000000"/>
        </patternFill>
      </fill>
    </dxf>
    <dxf>
      <fill>
        <patternFill>
          <bgColor rgb="FFD9F2E1"/>
        </patternFill>
      </fill>
    </dxf>
    <dxf>
      <fill>
        <patternFill>
          <bgColor rgb="FFFDE7C8"/>
        </patternFill>
      </fill>
    </dxf>
    <dxf>
      <font>
        <name val="Arial"/>
        <charset val="1"/>
        <family val="0"/>
        <b val="1"/>
        <color rgb="FFB3261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6726A"/>
      <rgbColor rgb="FF9999FF"/>
      <rgbColor rgb="FF993366"/>
      <rgbColor rgb="FFFFF4C2"/>
      <rgbColor rgb="FFCCFFFF"/>
      <rgbColor rgb="FF660066"/>
      <rgbColor rgb="FFFF8080"/>
      <rgbColor rgb="FF0563C1"/>
      <rgbColor rgb="FFE3E0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E1"/>
      <rgbColor rgb="FFFDE7C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D1C1A"/>
      <rgbColor rgb="FFB3261E"/>
      <rgbColor rgb="FF993366"/>
      <rgbColor rgb="FF333399"/>
      <rgbColor rgb="FF1F1F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nvoluzione.it/blog/checklist-seo-shopify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2" t="s">
        <v>11</v>
      </c>
    </row>
    <row r="17" customFormat="false" ht="12.65" hidden="false" customHeight="false" outlineLevel="0" collapsed="false">
      <c r="A17" s="4" t="s">
        <v>12</v>
      </c>
    </row>
  </sheetData>
  <hyperlinks>
    <hyperlink ref="A17" r:id="rId1" display="https://involuzione.it/blog/checklist-seo-shopify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6" min="2" style="0" width="14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5" t="s">
        <v>13</v>
      </c>
    </row>
    <row r="2" customFormat="false" ht="15" hidden="false" customHeight="false" outlineLevel="0" collapsed="false">
      <c r="A2" s="6" t="s">
        <v>14</v>
      </c>
    </row>
    <row r="4" customFormat="false" ht="15" hidden="false" customHeight="false" outlineLevel="0" collapsed="false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</row>
    <row r="5" customFormat="false" ht="15" hidden="false" customHeight="false" outlineLevel="0" collapsed="false">
      <c r="A5" s="8" t="s">
        <v>22</v>
      </c>
      <c r="B5" s="8" t="n">
        <f aca="false">COUNTIFS(Checklist!$B$2:$B$41,"Fondamenta")</f>
        <v>5</v>
      </c>
      <c r="C5" s="8" t="n">
        <f aca="false">COUNTIFS(Checklist!$B$2:$B$41,"Fondamenta",Checklist!$H$2:$H$41,"Fatto")</f>
        <v>1</v>
      </c>
      <c r="D5" s="8" t="n">
        <f aca="false">COUNTIFS(Checklist!$B$2:$B$41,"Fondamenta",Checklist!$H$2:$H$41,"In corso")</f>
        <v>0</v>
      </c>
      <c r="E5" s="8" t="n">
        <f aca="false">COUNTIFS(Checklist!$B$2:$B$41,"Fondamenta",Checklist!$H$2:$H$41,"Da fare")</f>
        <v>4</v>
      </c>
      <c r="F5" s="8" t="n">
        <f aca="false">COUNTIFS(Checklist!$B$2:$B$41,"Fondamenta",Checklist!$H$2:$H$41,"Non applicabile")</f>
        <v>0</v>
      </c>
      <c r="G5" s="9" t="n">
        <f aca="false">IF(B5-F5=0,0,C5/(B5-F5))</f>
        <v>0.2</v>
      </c>
    </row>
    <row r="6" customFormat="false" ht="15" hidden="false" customHeight="false" outlineLevel="0" collapsed="false">
      <c r="A6" s="8" t="s">
        <v>23</v>
      </c>
      <c r="B6" s="8" t="n">
        <f aca="false">COUNTIFS(Checklist!$B$2:$B$41,"Struttura e URL")</f>
        <v>7</v>
      </c>
      <c r="C6" s="8" t="n">
        <f aca="false">COUNTIFS(Checklist!$B$2:$B$41,"Struttura e URL",Checklist!$H$2:$H$41,"Fatto")</f>
        <v>0</v>
      </c>
      <c r="D6" s="8" t="n">
        <f aca="false">COUNTIFS(Checklist!$B$2:$B$41,"Struttura e URL",Checklist!$H$2:$H$41,"In corso")</f>
        <v>0</v>
      </c>
      <c r="E6" s="8" t="n">
        <f aca="false">COUNTIFS(Checklist!$B$2:$B$41,"Struttura e URL",Checklist!$H$2:$H$41,"Da fare")</f>
        <v>7</v>
      </c>
      <c r="F6" s="8" t="n">
        <f aca="false">COUNTIFS(Checklist!$B$2:$B$41,"Struttura e URL",Checklist!$H$2:$H$41,"Non applicabile")</f>
        <v>0</v>
      </c>
      <c r="G6" s="9" t="n">
        <f aca="false">IF(B6-F6=0,0,C6/(B6-F6))</f>
        <v>0</v>
      </c>
    </row>
    <row r="7" customFormat="false" ht="15" hidden="false" customHeight="false" outlineLevel="0" collapsed="false">
      <c r="A7" s="8" t="s">
        <v>24</v>
      </c>
      <c r="B7" s="8" t="n">
        <f aca="false">COUNTIFS(Checklist!$B$2:$B$41,"Pagine prodotto")</f>
        <v>7</v>
      </c>
      <c r="C7" s="8" t="n">
        <f aca="false">COUNTIFS(Checklist!$B$2:$B$41,"Pagine prodotto",Checklist!$H$2:$H$41,"Fatto")</f>
        <v>0</v>
      </c>
      <c r="D7" s="8" t="n">
        <f aca="false">COUNTIFS(Checklist!$B$2:$B$41,"Pagine prodotto",Checklist!$H$2:$H$41,"In corso")</f>
        <v>0</v>
      </c>
      <c r="E7" s="8" t="n">
        <f aca="false">COUNTIFS(Checklist!$B$2:$B$41,"Pagine prodotto",Checklist!$H$2:$H$41,"Da fare")</f>
        <v>7</v>
      </c>
      <c r="F7" s="8" t="n">
        <f aca="false">COUNTIFS(Checklist!$B$2:$B$41,"Pagine prodotto",Checklist!$H$2:$H$41,"Non applicabile")</f>
        <v>0</v>
      </c>
      <c r="G7" s="9" t="n">
        <f aca="false">IF(B7-F7=0,0,C7/(B7-F7))</f>
        <v>0</v>
      </c>
    </row>
    <row r="8" customFormat="false" ht="15" hidden="false" customHeight="false" outlineLevel="0" collapsed="false">
      <c r="A8" s="8" t="s">
        <v>25</v>
      </c>
      <c r="B8" s="8" t="n">
        <f aca="false">COUNTIFS(Checklist!$B$2:$B$41,"Collezioni")</f>
        <v>4</v>
      </c>
      <c r="C8" s="8" t="n">
        <f aca="false">COUNTIFS(Checklist!$B$2:$B$41,"Collezioni",Checklist!$H$2:$H$41,"Fatto")</f>
        <v>0</v>
      </c>
      <c r="D8" s="8" t="n">
        <f aca="false">COUNTIFS(Checklist!$B$2:$B$41,"Collezioni",Checklist!$H$2:$H$41,"In corso")</f>
        <v>0</v>
      </c>
      <c r="E8" s="8" t="n">
        <f aca="false">COUNTIFS(Checklist!$B$2:$B$41,"Collezioni",Checklist!$H$2:$H$41,"Da fare")</f>
        <v>4</v>
      </c>
      <c r="F8" s="8" t="n">
        <f aca="false">COUNTIFS(Checklist!$B$2:$B$41,"Collezioni",Checklist!$H$2:$H$41,"Non applicabile")</f>
        <v>0</v>
      </c>
      <c r="G8" s="9" t="n">
        <f aca="false">IF(B8-F8=0,0,C8/(B8-F8))</f>
        <v>0</v>
      </c>
    </row>
    <row r="9" customFormat="false" ht="15" hidden="false" customHeight="false" outlineLevel="0" collapsed="false">
      <c r="A9" s="8" t="s">
        <v>26</v>
      </c>
      <c r="B9" s="8" t="n">
        <f aca="false">COUNTIFS(Checklist!$B$2:$B$41,"Contenuti e blog")</f>
        <v>3</v>
      </c>
      <c r="C9" s="8" t="n">
        <f aca="false">COUNTIFS(Checklist!$B$2:$B$41,"Contenuti e blog",Checklist!$H$2:$H$41,"Fatto")</f>
        <v>0</v>
      </c>
      <c r="D9" s="8" t="n">
        <f aca="false">COUNTIFS(Checklist!$B$2:$B$41,"Contenuti e blog",Checklist!$H$2:$H$41,"In corso")</f>
        <v>0</v>
      </c>
      <c r="E9" s="8" t="n">
        <f aca="false">COUNTIFS(Checklist!$B$2:$B$41,"Contenuti e blog",Checklist!$H$2:$H$41,"Da fare")</f>
        <v>3</v>
      </c>
      <c r="F9" s="8" t="n">
        <f aca="false">COUNTIFS(Checklist!$B$2:$B$41,"Contenuti e blog",Checklist!$H$2:$H$41,"Non applicabile")</f>
        <v>0</v>
      </c>
      <c r="G9" s="9" t="n">
        <f aca="false">IF(B9-F9=0,0,C9/(B9-F9))</f>
        <v>0</v>
      </c>
    </row>
    <row r="10" customFormat="false" ht="15" hidden="false" customHeight="false" outlineLevel="0" collapsed="false">
      <c r="A10" s="8" t="s">
        <v>27</v>
      </c>
      <c r="B10" s="8" t="n">
        <f aca="false">COUNTIFS(Checklist!$B$2:$B$41,"Velocità")</f>
        <v>5</v>
      </c>
      <c r="C10" s="8" t="n">
        <f aca="false">COUNTIFS(Checklist!$B$2:$B$41,"Velocità",Checklist!$H$2:$H$41,"Fatto")</f>
        <v>0</v>
      </c>
      <c r="D10" s="8" t="n">
        <f aca="false">COUNTIFS(Checklist!$B$2:$B$41,"Velocità",Checklist!$H$2:$H$41,"In corso")</f>
        <v>0</v>
      </c>
      <c r="E10" s="8" t="n">
        <f aca="false">COUNTIFS(Checklist!$B$2:$B$41,"Velocità",Checklist!$H$2:$H$41,"Da fare")</f>
        <v>5</v>
      </c>
      <c r="F10" s="8" t="n">
        <f aca="false">COUNTIFS(Checklist!$B$2:$B$41,"Velocità",Checklist!$H$2:$H$41,"Non applicabile")</f>
        <v>0</v>
      </c>
      <c r="G10" s="9" t="n">
        <f aca="false">IF(B10-F10=0,0,C10/(B10-F10))</f>
        <v>0</v>
      </c>
    </row>
    <row r="11" customFormat="false" ht="15" hidden="false" customHeight="false" outlineLevel="0" collapsed="false">
      <c r="A11" s="8" t="s">
        <v>28</v>
      </c>
      <c r="B11" s="8" t="n">
        <f aca="false">COUNTIFS(Checklist!$B$2:$B$41,"Dati strutturati")</f>
        <v>3</v>
      </c>
      <c r="C11" s="8" t="n">
        <f aca="false">COUNTIFS(Checklist!$B$2:$B$41,"Dati strutturati",Checklist!$H$2:$H$41,"Fatto")</f>
        <v>0</v>
      </c>
      <c r="D11" s="8" t="n">
        <f aca="false">COUNTIFS(Checklist!$B$2:$B$41,"Dati strutturati",Checklist!$H$2:$H$41,"In corso")</f>
        <v>0</v>
      </c>
      <c r="E11" s="8" t="n">
        <f aca="false">COUNTIFS(Checklist!$B$2:$B$41,"Dati strutturati",Checklist!$H$2:$H$41,"Da fare")</f>
        <v>3</v>
      </c>
      <c r="F11" s="8" t="n">
        <f aca="false">COUNTIFS(Checklist!$B$2:$B$41,"Dati strutturati",Checklist!$H$2:$H$41,"Non applicabile")</f>
        <v>0</v>
      </c>
      <c r="G11" s="9" t="n">
        <f aca="false">IF(B11-F11=0,0,C11/(B11-F11))</f>
        <v>0</v>
      </c>
    </row>
    <row r="12" customFormat="false" ht="15" hidden="false" customHeight="false" outlineLevel="0" collapsed="false">
      <c r="A12" s="8" t="s">
        <v>29</v>
      </c>
      <c r="B12" s="8" t="n">
        <f aca="false">COUNTIFS(Checklist!$B$2:$B$41,"Internazionale")</f>
        <v>3</v>
      </c>
      <c r="C12" s="8" t="n">
        <f aca="false">COUNTIFS(Checklist!$B$2:$B$41,"Internazionale",Checklist!$H$2:$H$41,"Fatto")</f>
        <v>0</v>
      </c>
      <c r="D12" s="8" t="n">
        <f aca="false">COUNTIFS(Checklist!$B$2:$B$41,"Internazionale",Checklist!$H$2:$H$41,"In corso")</f>
        <v>0</v>
      </c>
      <c r="E12" s="8" t="n">
        <f aca="false">COUNTIFS(Checklist!$B$2:$B$41,"Internazionale",Checklist!$H$2:$H$41,"Da fare")</f>
        <v>3</v>
      </c>
      <c r="F12" s="8" t="n">
        <f aca="false">COUNTIFS(Checklist!$B$2:$B$41,"Internazionale",Checklist!$H$2:$H$41,"Non applicabile")</f>
        <v>0</v>
      </c>
      <c r="G12" s="9" t="n">
        <f aca="false">IF(B12-F12=0,0,C12/(B12-F12))</f>
        <v>0</v>
      </c>
    </row>
    <row r="13" customFormat="false" ht="15" hidden="false" customHeight="false" outlineLevel="0" collapsed="false">
      <c r="A13" s="8" t="s">
        <v>30</v>
      </c>
      <c r="B13" s="8" t="n">
        <f aca="false">COUNTIFS(Checklist!$B$2:$B$41,"Monitoraggio")</f>
        <v>3</v>
      </c>
      <c r="C13" s="8" t="n">
        <f aca="false">COUNTIFS(Checklist!$B$2:$B$41,"Monitoraggio",Checklist!$H$2:$H$41,"Fatto")</f>
        <v>0</v>
      </c>
      <c r="D13" s="8" t="n">
        <f aca="false">COUNTIFS(Checklist!$B$2:$B$41,"Monitoraggio",Checklist!$H$2:$H$41,"In corso")</f>
        <v>0</v>
      </c>
      <c r="E13" s="8" t="n">
        <f aca="false">COUNTIFS(Checklist!$B$2:$B$41,"Monitoraggio",Checklist!$H$2:$H$41,"Da fare")</f>
        <v>3</v>
      </c>
      <c r="F13" s="8" t="n">
        <f aca="false">COUNTIFS(Checklist!$B$2:$B$41,"Monitoraggio",Checklist!$H$2:$H$41,"Non applicabile")</f>
        <v>0</v>
      </c>
      <c r="G13" s="9" t="n">
        <f aca="false">IF(B13-F13=0,0,C13/(B13-F13))</f>
        <v>0</v>
      </c>
    </row>
    <row r="14" customFormat="false" ht="15" hidden="false" customHeight="false" outlineLevel="0" collapsed="false">
      <c r="A14" s="10" t="s">
        <v>31</v>
      </c>
      <c r="B14" s="10" t="n">
        <f aca="false">SUM(B5:B13)</f>
        <v>40</v>
      </c>
      <c r="C14" s="10" t="n">
        <f aca="false">SUM(C5:C13)</f>
        <v>1</v>
      </c>
      <c r="D14" s="10" t="n">
        <f aca="false">SUM(D5:D13)</f>
        <v>0</v>
      </c>
      <c r="E14" s="10" t="n">
        <f aca="false">SUM(E5:E13)</f>
        <v>39</v>
      </c>
      <c r="F14" s="10" t="n">
        <f aca="false">SUM(F5:F13)</f>
        <v>0</v>
      </c>
      <c r="G14" s="11" t="n">
        <f aca="false">IF(B14-F14=0,0,C14/(B14-F14))</f>
        <v>0.025</v>
      </c>
    </row>
    <row r="16" customFormat="false" ht="15" hidden="false" customHeight="false" outlineLevel="0" collapsed="false">
      <c r="A16" s="7" t="s">
        <v>32</v>
      </c>
      <c r="B16" s="7" t="s">
        <v>16</v>
      </c>
      <c r="C16" s="7" t="s">
        <v>17</v>
      </c>
      <c r="D16" s="7" t="s">
        <v>18</v>
      </c>
      <c r="E16" s="7" t="s">
        <v>19</v>
      </c>
      <c r="F16" s="7" t="s">
        <v>20</v>
      </c>
      <c r="G16" s="7" t="s">
        <v>21</v>
      </c>
    </row>
    <row r="17" customFormat="false" ht="15" hidden="false" customHeight="false" outlineLevel="0" collapsed="false">
      <c r="A17" s="8" t="s">
        <v>33</v>
      </c>
      <c r="B17" s="8" t="n">
        <f aca="false">COUNTIFS(Checklist!$G$2:$G$41,"Alta")</f>
        <v>13</v>
      </c>
      <c r="C17" s="8" t="n">
        <f aca="false">COUNTIFS(Checklist!$G$2:$G$41,"Alta",Checklist!$H$2:$H$41,"Fatto")</f>
        <v>1</v>
      </c>
      <c r="D17" s="8" t="n">
        <f aca="false">COUNTIFS(Checklist!$G$2:$G$41,"Alta",Checklist!$H$2:$H$41,"In corso")</f>
        <v>0</v>
      </c>
      <c r="E17" s="8" t="n">
        <f aca="false">COUNTIFS(Checklist!$G$2:$G$41,"Alta",Checklist!$H$2:$H$41,"Da fare")</f>
        <v>12</v>
      </c>
      <c r="F17" s="8" t="n">
        <f aca="false">COUNTIFS(Checklist!$G$2:$G$41,"Alta",Checklist!$H$2:$H$41,"Non applicabile")</f>
        <v>0</v>
      </c>
      <c r="G17" s="9" t="n">
        <f aca="false">IF(B17-F17=0,0,C17/(B17-F17))</f>
        <v>0.0769230769230769</v>
      </c>
    </row>
    <row r="18" customFormat="false" ht="15" hidden="false" customHeight="false" outlineLevel="0" collapsed="false">
      <c r="A18" s="8" t="s">
        <v>34</v>
      </c>
      <c r="B18" s="8" t="n">
        <f aca="false">COUNTIFS(Checklist!$G$2:$G$41,"Media")</f>
        <v>22</v>
      </c>
      <c r="C18" s="8" t="n">
        <f aca="false">COUNTIFS(Checklist!$G$2:$G$41,"Media",Checklist!$H$2:$H$41,"Fatto")</f>
        <v>0</v>
      </c>
      <c r="D18" s="8" t="n">
        <f aca="false">COUNTIFS(Checklist!$G$2:$G$41,"Media",Checklist!$H$2:$H$41,"In corso")</f>
        <v>0</v>
      </c>
      <c r="E18" s="8" t="n">
        <f aca="false">COUNTIFS(Checklist!$G$2:$G$41,"Media",Checklist!$H$2:$H$41,"Da fare")</f>
        <v>22</v>
      </c>
      <c r="F18" s="8" t="n">
        <f aca="false">COUNTIFS(Checklist!$G$2:$G$41,"Media",Checklist!$H$2:$H$41,"Non applicabile")</f>
        <v>0</v>
      </c>
      <c r="G18" s="9" t="n">
        <f aca="false">IF(B18-F18=0,0,C18/(B18-F18))</f>
        <v>0</v>
      </c>
    </row>
    <row r="19" customFormat="false" ht="15" hidden="false" customHeight="false" outlineLevel="0" collapsed="false">
      <c r="A19" s="8" t="s">
        <v>35</v>
      </c>
      <c r="B19" s="8" t="n">
        <f aca="false">COUNTIFS(Checklist!$G$2:$G$41,"Bassa")</f>
        <v>5</v>
      </c>
      <c r="C19" s="8" t="n">
        <f aca="false">COUNTIFS(Checklist!$G$2:$G$41,"Bassa",Checklist!$H$2:$H$41,"Fatto")</f>
        <v>0</v>
      </c>
      <c r="D19" s="8" t="n">
        <f aca="false">COUNTIFS(Checklist!$G$2:$G$41,"Bassa",Checklist!$H$2:$H$41,"In corso")</f>
        <v>0</v>
      </c>
      <c r="E19" s="8" t="n">
        <f aca="false">COUNTIFS(Checklist!$G$2:$G$41,"Bassa",Checklist!$H$2:$H$41,"Da fare")</f>
        <v>5</v>
      </c>
      <c r="F19" s="8" t="n">
        <f aca="false">COUNTIFS(Checklist!$G$2:$G$41,"Bassa",Checklist!$H$2:$H$41,"Non applicabile")</f>
        <v>0</v>
      </c>
      <c r="G19" s="9" t="n">
        <f aca="false">IF(B19-F19=0,0,C19/(B19-F19))</f>
        <v>0</v>
      </c>
    </row>
  </sheetData>
  <conditionalFormatting sqref="G5:G19">
    <cfRule type="dataBar" priority="2">
      <dataBar showValue="1" minLength="10" maxLength="90">
        <cfvo type="num" val="0"/>
        <cfvo type="num" val="1"/>
        <color rgb="FFC9933A"/>
      </dataBar>
      <extLst>
        <ext xmlns:x14="http://schemas.microsoft.com/office/spreadsheetml/2009/9/main" uri="{B025F937-C7B1-47D3-B67F-A62EFF666E3E}">
          <x14:id>{C2571DC4-F0E3-40C0-95FD-A556E2A352AD}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2571DC4-F0E3-40C0-95FD-A556E2A352AD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C9933A"/>
              <x14:axisColor rgb="FF000000"/>
            </x14:dataBar>
          </x14:cfRule>
          <xm:sqref>G5:G19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5" min="3" style="0" width="42"/>
    <col collapsed="false" customWidth="true" hidden="false" outlineLevel="0" max="6" min="6" style="0" width="38"/>
    <col collapsed="false" customWidth="true" hidden="false" outlineLevel="0" max="7" min="7" style="0" width="10"/>
    <col collapsed="false" customWidth="true" hidden="false" outlineLevel="0" max="9" min="8" style="0" width="16"/>
    <col collapsed="false" customWidth="true" hidden="false" outlineLevel="0" max="10" min="10" style="0" width="12"/>
    <col collapsed="false" customWidth="true" hidden="false" outlineLevel="0" max="11" min="11" style="0" width="30"/>
  </cols>
  <sheetData>
    <row r="1" customFormat="false" ht="24" hidden="false" customHeight="true" outlineLevel="0" collapsed="false">
      <c r="A1" s="12" t="s">
        <v>36</v>
      </c>
      <c r="B1" s="12" t="s">
        <v>15</v>
      </c>
      <c r="C1" s="12" t="s">
        <v>37</v>
      </c>
      <c r="D1" s="12" t="s">
        <v>38</v>
      </c>
      <c r="E1" s="12" t="s">
        <v>39</v>
      </c>
      <c r="F1" s="12" t="s">
        <v>40</v>
      </c>
      <c r="G1" s="12" t="s">
        <v>32</v>
      </c>
      <c r="H1" s="12" t="s">
        <v>41</v>
      </c>
      <c r="I1" s="12" t="s">
        <v>42</v>
      </c>
      <c r="J1" s="12" t="s">
        <v>43</v>
      </c>
      <c r="K1" s="12" t="s">
        <v>44</v>
      </c>
    </row>
    <row r="2" customFormat="false" ht="23.85" hidden="false" customHeight="false" outlineLevel="0" collapsed="false">
      <c r="A2" s="13" t="n">
        <v>1</v>
      </c>
      <c r="B2" s="13" t="s">
        <v>22</v>
      </c>
      <c r="C2" s="14" t="s">
        <v>45</v>
      </c>
      <c r="D2" s="13" t="s">
        <v>46</v>
      </c>
      <c r="E2" s="13" t="s">
        <v>47</v>
      </c>
      <c r="F2" s="13" t="s">
        <v>48</v>
      </c>
      <c r="G2" s="13" t="s">
        <v>33</v>
      </c>
      <c r="H2" s="15" t="s">
        <v>49</v>
      </c>
      <c r="I2" s="15" t="s">
        <v>50</v>
      </c>
      <c r="J2" s="16" t="n">
        <f aca="false">DATE(2026,9,23)</f>
        <v>46288</v>
      </c>
      <c r="K2" s="15" t="s">
        <v>51</v>
      </c>
    </row>
    <row r="3" customFormat="false" ht="23.85" hidden="false" customHeight="false" outlineLevel="0" collapsed="false">
      <c r="A3" s="13" t="n">
        <v>2</v>
      </c>
      <c r="B3" s="13" t="s">
        <v>22</v>
      </c>
      <c r="C3" s="14" t="s">
        <v>52</v>
      </c>
      <c r="D3" s="13" t="s">
        <v>53</v>
      </c>
      <c r="E3" s="13" t="s">
        <v>54</v>
      </c>
      <c r="F3" s="13" t="s">
        <v>55</v>
      </c>
      <c r="G3" s="13" t="s">
        <v>33</v>
      </c>
      <c r="H3" s="15" t="s">
        <v>19</v>
      </c>
      <c r="I3" s="15"/>
      <c r="J3" s="16"/>
      <c r="K3" s="15"/>
    </row>
    <row r="4" customFormat="false" ht="35.05" hidden="false" customHeight="false" outlineLevel="0" collapsed="false">
      <c r="A4" s="13" t="n">
        <v>3</v>
      </c>
      <c r="B4" s="13" t="s">
        <v>22</v>
      </c>
      <c r="C4" s="14" t="s">
        <v>56</v>
      </c>
      <c r="D4" s="13" t="s">
        <v>57</v>
      </c>
      <c r="E4" s="13" t="s">
        <v>58</v>
      </c>
      <c r="F4" s="13" t="s">
        <v>59</v>
      </c>
      <c r="G4" s="13" t="s">
        <v>33</v>
      </c>
      <c r="H4" s="15" t="s">
        <v>19</v>
      </c>
      <c r="I4" s="15"/>
      <c r="J4" s="16"/>
      <c r="K4" s="15"/>
    </row>
    <row r="5" customFormat="false" ht="23.85" hidden="false" customHeight="false" outlineLevel="0" collapsed="false">
      <c r="A5" s="13" t="n">
        <v>4</v>
      </c>
      <c r="B5" s="13" t="s">
        <v>22</v>
      </c>
      <c r="C5" s="14" t="s">
        <v>60</v>
      </c>
      <c r="D5" s="13" t="s">
        <v>61</v>
      </c>
      <c r="E5" s="13" t="s">
        <v>62</v>
      </c>
      <c r="F5" s="13" t="s">
        <v>63</v>
      </c>
      <c r="G5" s="13" t="s">
        <v>33</v>
      </c>
      <c r="H5" s="15" t="s">
        <v>19</v>
      </c>
      <c r="I5" s="15"/>
      <c r="J5" s="16"/>
      <c r="K5" s="15"/>
    </row>
    <row r="6" customFormat="false" ht="23.85" hidden="false" customHeight="false" outlineLevel="0" collapsed="false">
      <c r="A6" s="13" t="n">
        <v>5</v>
      </c>
      <c r="B6" s="13" t="s">
        <v>22</v>
      </c>
      <c r="C6" s="14" t="s">
        <v>64</v>
      </c>
      <c r="D6" s="13" t="s">
        <v>65</v>
      </c>
      <c r="E6" s="13" t="s">
        <v>66</v>
      </c>
      <c r="F6" s="13" t="s">
        <v>67</v>
      </c>
      <c r="G6" s="13" t="s">
        <v>34</v>
      </c>
      <c r="H6" s="15" t="s">
        <v>19</v>
      </c>
      <c r="I6" s="15"/>
      <c r="J6" s="16"/>
      <c r="K6" s="15"/>
    </row>
    <row r="7" customFormat="false" ht="23.85" hidden="false" customHeight="false" outlineLevel="0" collapsed="false">
      <c r="A7" s="13" t="n">
        <v>6</v>
      </c>
      <c r="B7" s="13" t="s">
        <v>23</v>
      </c>
      <c r="C7" s="14" t="s">
        <v>68</v>
      </c>
      <c r="D7" s="13" t="s">
        <v>69</v>
      </c>
      <c r="E7" s="13" t="s">
        <v>70</v>
      </c>
      <c r="F7" s="13" t="s">
        <v>71</v>
      </c>
      <c r="G7" s="13" t="s">
        <v>34</v>
      </c>
      <c r="H7" s="15" t="s">
        <v>19</v>
      </c>
      <c r="I7" s="15"/>
      <c r="J7" s="16"/>
      <c r="K7" s="15"/>
    </row>
    <row r="8" customFormat="false" ht="23.85" hidden="false" customHeight="false" outlineLevel="0" collapsed="false">
      <c r="A8" s="13" t="n">
        <v>7</v>
      </c>
      <c r="B8" s="13" t="s">
        <v>23</v>
      </c>
      <c r="C8" s="14" t="s">
        <v>72</v>
      </c>
      <c r="D8" s="13" t="s">
        <v>73</v>
      </c>
      <c r="E8" s="13" t="s">
        <v>74</v>
      </c>
      <c r="F8" s="13" t="s">
        <v>75</v>
      </c>
      <c r="G8" s="13" t="s">
        <v>33</v>
      </c>
      <c r="H8" s="15" t="s">
        <v>19</v>
      </c>
      <c r="I8" s="15"/>
      <c r="J8" s="16"/>
      <c r="K8" s="15"/>
    </row>
    <row r="9" customFormat="false" ht="23.85" hidden="false" customHeight="false" outlineLevel="0" collapsed="false">
      <c r="A9" s="13" t="n">
        <v>8</v>
      </c>
      <c r="B9" s="13" t="s">
        <v>23</v>
      </c>
      <c r="C9" s="14" t="s">
        <v>76</v>
      </c>
      <c r="D9" s="13" t="s">
        <v>77</v>
      </c>
      <c r="E9" s="13" t="s">
        <v>78</v>
      </c>
      <c r="F9" s="13" t="s">
        <v>79</v>
      </c>
      <c r="G9" s="13" t="s">
        <v>33</v>
      </c>
      <c r="H9" s="15" t="s">
        <v>19</v>
      </c>
      <c r="I9" s="15"/>
      <c r="J9" s="16"/>
      <c r="K9" s="15"/>
    </row>
    <row r="10" customFormat="false" ht="23.85" hidden="false" customHeight="false" outlineLevel="0" collapsed="false">
      <c r="A10" s="13" t="n">
        <v>9</v>
      </c>
      <c r="B10" s="13" t="s">
        <v>23</v>
      </c>
      <c r="C10" s="14" t="s">
        <v>80</v>
      </c>
      <c r="D10" s="13" t="s">
        <v>81</v>
      </c>
      <c r="E10" s="13" t="s">
        <v>82</v>
      </c>
      <c r="F10" s="13" t="s">
        <v>83</v>
      </c>
      <c r="G10" s="13" t="s">
        <v>33</v>
      </c>
      <c r="H10" s="15" t="s">
        <v>19</v>
      </c>
      <c r="I10" s="15"/>
      <c r="J10" s="16"/>
      <c r="K10" s="15"/>
    </row>
    <row r="11" customFormat="false" ht="23.85" hidden="false" customHeight="false" outlineLevel="0" collapsed="false">
      <c r="A11" s="13" t="n">
        <v>10</v>
      </c>
      <c r="B11" s="13" t="s">
        <v>23</v>
      </c>
      <c r="C11" s="14" t="s">
        <v>84</v>
      </c>
      <c r="D11" s="13" t="s">
        <v>85</v>
      </c>
      <c r="E11" s="13" t="s">
        <v>86</v>
      </c>
      <c r="F11" s="13" t="s">
        <v>87</v>
      </c>
      <c r="G11" s="13" t="s">
        <v>34</v>
      </c>
      <c r="H11" s="15" t="s">
        <v>19</v>
      </c>
      <c r="I11" s="15"/>
      <c r="J11" s="16"/>
      <c r="K11" s="15"/>
    </row>
    <row r="12" customFormat="false" ht="35.05" hidden="false" customHeight="false" outlineLevel="0" collapsed="false">
      <c r="A12" s="13" t="n">
        <v>11</v>
      </c>
      <c r="B12" s="13" t="s">
        <v>23</v>
      </c>
      <c r="C12" s="14" t="s">
        <v>88</v>
      </c>
      <c r="D12" s="13" t="s">
        <v>89</v>
      </c>
      <c r="E12" s="13" t="s">
        <v>90</v>
      </c>
      <c r="F12" s="13" t="s">
        <v>91</v>
      </c>
      <c r="G12" s="13" t="s">
        <v>35</v>
      </c>
      <c r="H12" s="15" t="s">
        <v>19</v>
      </c>
      <c r="I12" s="15"/>
      <c r="J12" s="16"/>
      <c r="K12" s="15"/>
    </row>
    <row r="13" customFormat="false" ht="23.85" hidden="false" customHeight="false" outlineLevel="0" collapsed="false">
      <c r="A13" s="13" t="n">
        <v>12</v>
      </c>
      <c r="B13" s="13" t="s">
        <v>23</v>
      </c>
      <c r="C13" s="14" t="s">
        <v>92</v>
      </c>
      <c r="D13" s="13" t="s">
        <v>93</v>
      </c>
      <c r="E13" s="13" t="s">
        <v>94</v>
      </c>
      <c r="F13" s="13" t="s">
        <v>95</v>
      </c>
      <c r="G13" s="13" t="s">
        <v>35</v>
      </c>
      <c r="H13" s="15" t="s">
        <v>19</v>
      </c>
      <c r="I13" s="15"/>
      <c r="J13" s="16"/>
      <c r="K13" s="15"/>
    </row>
    <row r="14" customFormat="false" ht="23.85" hidden="false" customHeight="false" outlineLevel="0" collapsed="false">
      <c r="A14" s="13" t="n">
        <v>13</v>
      </c>
      <c r="B14" s="13" t="s">
        <v>24</v>
      </c>
      <c r="C14" s="14" t="s">
        <v>96</v>
      </c>
      <c r="D14" s="13" t="s">
        <v>97</v>
      </c>
      <c r="E14" s="13" t="s">
        <v>98</v>
      </c>
      <c r="F14" s="13" t="s">
        <v>99</v>
      </c>
      <c r="G14" s="13" t="s">
        <v>33</v>
      </c>
      <c r="H14" s="15" t="s">
        <v>19</v>
      </c>
      <c r="I14" s="15"/>
      <c r="J14" s="16"/>
      <c r="K14" s="15"/>
    </row>
    <row r="15" customFormat="false" ht="23.85" hidden="false" customHeight="false" outlineLevel="0" collapsed="false">
      <c r="A15" s="13" t="n">
        <v>14</v>
      </c>
      <c r="B15" s="13" t="s">
        <v>24</v>
      </c>
      <c r="C15" s="14" t="s">
        <v>100</v>
      </c>
      <c r="D15" s="13" t="s">
        <v>101</v>
      </c>
      <c r="E15" s="13" t="s">
        <v>102</v>
      </c>
      <c r="F15" s="13" t="s">
        <v>103</v>
      </c>
      <c r="G15" s="13" t="s">
        <v>34</v>
      </c>
      <c r="H15" s="15" t="s">
        <v>19</v>
      </c>
      <c r="I15" s="15"/>
      <c r="J15" s="16"/>
      <c r="K15" s="15"/>
    </row>
    <row r="16" customFormat="false" ht="23.85" hidden="false" customHeight="false" outlineLevel="0" collapsed="false">
      <c r="A16" s="13" t="n">
        <v>15</v>
      </c>
      <c r="B16" s="13" t="s">
        <v>24</v>
      </c>
      <c r="C16" s="14" t="s">
        <v>104</v>
      </c>
      <c r="D16" s="13" t="s">
        <v>105</v>
      </c>
      <c r="E16" s="13" t="s">
        <v>106</v>
      </c>
      <c r="F16" s="13" t="s">
        <v>107</v>
      </c>
      <c r="G16" s="13" t="s">
        <v>33</v>
      </c>
      <c r="H16" s="15" t="s">
        <v>19</v>
      </c>
      <c r="I16" s="15"/>
      <c r="J16" s="16"/>
      <c r="K16" s="15"/>
    </row>
    <row r="17" customFormat="false" ht="35.05" hidden="false" customHeight="false" outlineLevel="0" collapsed="false">
      <c r="A17" s="13" t="n">
        <v>16</v>
      </c>
      <c r="B17" s="13" t="s">
        <v>24</v>
      </c>
      <c r="C17" s="14" t="s">
        <v>108</v>
      </c>
      <c r="D17" s="13" t="s">
        <v>109</v>
      </c>
      <c r="E17" s="13" t="s">
        <v>110</v>
      </c>
      <c r="F17" s="13" t="s">
        <v>111</v>
      </c>
      <c r="G17" s="13" t="s">
        <v>34</v>
      </c>
      <c r="H17" s="15" t="s">
        <v>19</v>
      </c>
      <c r="I17" s="15"/>
      <c r="J17" s="16"/>
      <c r="K17" s="15"/>
    </row>
    <row r="18" customFormat="false" ht="23.85" hidden="false" customHeight="false" outlineLevel="0" collapsed="false">
      <c r="A18" s="13" t="n">
        <v>17</v>
      </c>
      <c r="B18" s="13" t="s">
        <v>24</v>
      </c>
      <c r="C18" s="14" t="s">
        <v>112</v>
      </c>
      <c r="D18" s="13" t="s">
        <v>113</v>
      </c>
      <c r="E18" s="13" t="s">
        <v>114</v>
      </c>
      <c r="F18" s="13" t="s">
        <v>115</v>
      </c>
      <c r="G18" s="13" t="s">
        <v>34</v>
      </c>
      <c r="H18" s="15" t="s">
        <v>19</v>
      </c>
      <c r="I18" s="15"/>
      <c r="J18" s="16"/>
      <c r="K18" s="15"/>
    </row>
    <row r="19" customFormat="false" ht="23.85" hidden="false" customHeight="false" outlineLevel="0" collapsed="false">
      <c r="A19" s="13" t="n">
        <v>18</v>
      </c>
      <c r="B19" s="13" t="s">
        <v>24</v>
      </c>
      <c r="C19" s="14" t="s">
        <v>116</v>
      </c>
      <c r="D19" s="13" t="s">
        <v>117</v>
      </c>
      <c r="E19" s="13" t="s">
        <v>118</v>
      </c>
      <c r="F19" s="13" t="s">
        <v>119</v>
      </c>
      <c r="G19" s="13" t="s">
        <v>34</v>
      </c>
      <c r="H19" s="15" t="s">
        <v>19</v>
      </c>
      <c r="I19" s="15"/>
      <c r="J19" s="16"/>
      <c r="K19" s="15"/>
    </row>
    <row r="20" customFormat="false" ht="23.85" hidden="false" customHeight="false" outlineLevel="0" collapsed="false">
      <c r="A20" s="13" t="n">
        <v>19</v>
      </c>
      <c r="B20" s="13" t="s">
        <v>24</v>
      </c>
      <c r="C20" s="14" t="s">
        <v>120</v>
      </c>
      <c r="D20" s="13" t="s">
        <v>121</v>
      </c>
      <c r="E20" s="13" t="s">
        <v>122</v>
      </c>
      <c r="F20" s="13" t="s">
        <v>123</v>
      </c>
      <c r="G20" s="13" t="s">
        <v>35</v>
      </c>
      <c r="H20" s="15" t="s">
        <v>19</v>
      </c>
      <c r="I20" s="15"/>
      <c r="J20" s="16"/>
      <c r="K20" s="15"/>
    </row>
    <row r="21" customFormat="false" ht="23.85" hidden="false" customHeight="false" outlineLevel="0" collapsed="false">
      <c r="A21" s="13" t="n">
        <v>20</v>
      </c>
      <c r="B21" s="13" t="s">
        <v>25</v>
      </c>
      <c r="C21" s="14" t="s">
        <v>124</v>
      </c>
      <c r="D21" s="13" t="s">
        <v>125</v>
      </c>
      <c r="E21" s="13" t="s">
        <v>126</v>
      </c>
      <c r="F21" s="13" t="s">
        <v>127</v>
      </c>
      <c r="G21" s="13" t="s">
        <v>33</v>
      </c>
      <c r="H21" s="15" t="s">
        <v>19</v>
      </c>
      <c r="I21" s="15"/>
      <c r="J21" s="16"/>
      <c r="K21" s="15"/>
    </row>
    <row r="22" customFormat="false" ht="23.85" hidden="false" customHeight="false" outlineLevel="0" collapsed="false">
      <c r="A22" s="13" t="n">
        <v>21</v>
      </c>
      <c r="B22" s="13" t="s">
        <v>25</v>
      </c>
      <c r="C22" s="14" t="s">
        <v>128</v>
      </c>
      <c r="D22" s="13" t="s">
        <v>129</v>
      </c>
      <c r="E22" s="13" t="s">
        <v>130</v>
      </c>
      <c r="F22" s="13" t="s">
        <v>131</v>
      </c>
      <c r="G22" s="13" t="s">
        <v>33</v>
      </c>
      <c r="H22" s="15" t="s">
        <v>19</v>
      </c>
      <c r="I22" s="15"/>
      <c r="J22" s="16"/>
      <c r="K22" s="15"/>
    </row>
    <row r="23" customFormat="false" ht="23.85" hidden="false" customHeight="false" outlineLevel="0" collapsed="false">
      <c r="A23" s="13" t="n">
        <v>22</v>
      </c>
      <c r="B23" s="13" t="s">
        <v>25</v>
      </c>
      <c r="C23" s="14" t="s">
        <v>132</v>
      </c>
      <c r="D23" s="13" t="s">
        <v>133</v>
      </c>
      <c r="E23" s="13" t="s">
        <v>134</v>
      </c>
      <c r="F23" s="13" t="s">
        <v>135</v>
      </c>
      <c r="G23" s="13" t="s">
        <v>34</v>
      </c>
      <c r="H23" s="15" t="s">
        <v>19</v>
      </c>
      <c r="I23" s="15"/>
      <c r="J23" s="16"/>
      <c r="K23" s="15"/>
    </row>
    <row r="24" customFormat="false" ht="23.85" hidden="false" customHeight="false" outlineLevel="0" collapsed="false">
      <c r="A24" s="13" t="n">
        <v>23</v>
      </c>
      <c r="B24" s="13" t="s">
        <v>25</v>
      </c>
      <c r="C24" s="14" t="s">
        <v>136</v>
      </c>
      <c r="D24" s="13" t="s">
        <v>137</v>
      </c>
      <c r="E24" s="13" t="s">
        <v>138</v>
      </c>
      <c r="F24" s="13" t="s">
        <v>139</v>
      </c>
      <c r="G24" s="13" t="s">
        <v>34</v>
      </c>
      <c r="H24" s="15" t="s">
        <v>19</v>
      </c>
      <c r="I24" s="15"/>
      <c r="J24" s="16"/>
      <c r="K24" s="15"/>
    </row>
    <row r="25" customFormat="false" ht="23.85" hidden="false" customHeight="false" outlineLevel="0" collapsed="false">
      <c r="A25" s="13" t="n">
        <v>24</v>
      </c>
      <c r="B25" s="13" t="s">
        <v>26</v>
      </c>
      <c r="C25" s="14" t="s">
        <v>140</v>
      </c>
      <c r="D25" s="13" t="s">
        <v>141</v>
      </c>
      <c r="E25" s="13" t="s">
        <v>142</v>
      </c>
      <c r="F25" s="13" t="s">
        <v>143</v>
      </c>
      <c r="G25" s="13" t="s">
        <v>34</v>
      </c>
      <c r="H25" s="15" t="s">
        <v>19</v>
      </c>
      <c r="I25" s="15"/>
      <c r="J25" s="16"/>
      <c r="K25" s="15"/>
    </row>
    <row r="26" customFormat="false" ht="23.85" hidden="false" customHeight="false" outlineLevel="0" collapsed="false">
      <c r="A26" s="13" t="n">
        <v>25</v>
      </c>
      <c r="B26" s="13" t="s">
        <v>26</v>
      </c>
      <c r="C26" s="14" t="s">
        <v>144</v>
      </c>
      <c r="D26" s="13" t="s">
        <v>145</v>
      </c>
      <c r="E26" s="13" t="s">
        <v>146</v>
      </c>
      <c r="F26" s="13" t="s">
        <v>147</v>
      </c>
      <c r="G26" s="13" t="s">
        <v>34</v>
      </c>
      <c r="H26" s="15" t="s">
        <v>19</v>
      </c>
      <c r="I26" s="15"/>
      <c r="J26" s="16"/>
      <c r="K26" s="15"/>
    </row>
    <row r="27" customFormat="false" ht="23.85" hidden="false" customHeight="false" outlineLevel="0" collapsed="false">
      <c r="A27" s="13" t="n">
        <v>26</v>
      </c>
      <c r="B27" s="13" t="s">
        <v>26</v>
      </c>
      <c r="C27" s="14" t="s">
        <v>148</v>
      </c>
      <c r="D27" s="13" t="s">
        <v>149</v>
      </c>
      <c r="E27" s="13" t="s">
        <v>150</v>
      </c>
      <c r="F27" s="13" t="s">
        <v>151</v>
      </c>
      <c r="G27" s="13" t="s">
        <v>34</v>
      </c>
      <c r="H27" s="15" t="s">
        <v>19</v>
      </c>
      <c r="I27" s="15"/>
      <c r="J27" s="16"/>
      <c r="K27" s="15"/>
    </row>
    <row r="28" customFormat="false" ht="23.85" hidden="false" customHeight="false" outlineLevel="0" collapsed="false">
      <c r="A28" s="13" t="n">
        <v>27</v>
      </c>
      <c r="B28" s="13" t="s">
        <v>27</v>
      </c>
      <c r="C28" s="14" t="s">
        <v>152</v>
      </c>
      <c r="D28" s="13" t="s">
        <v>153</v>
      </c>
      <c r="E28" s="13" t="s">
        <v>154</v>
      </c>
      <c r="F28" s="13" t="s">
        <v>155</v>
      </c>
      <c r="G28" s="13" t="s">
        <v>33</v>
      </c>
      <c r="H28" s="15" t="s">
        <v>19</v>
      </c>
      <c r="I28" s="15"/>
      <c r="J28" s="16"/>
      <c r="K28" s="15"/>
    </row>
    <row r="29" customFormat="false" ht="23.85" hidden="false" customHeight="false" outlineLevel="0" collapsed="false">
      <c r="A29" s="13" t="n">
        <v>28</v>
      </c>
      <c r="B29" s="13" t="s">
        <v>27</v>
      </c>
      <c r="C29" s="14" t="s">
        <v>156</v>
      </c>
      <c r="D29" s="13" t="s">
        <v>157</v>
      </c>
      <c r="E29" s="13" t="s">
        <v>158</v>
      </c>
      <c r="F29" s="13" t="s">
        <v>159</v>
      </c>
      <c r="G29" s="13" t="s">
        <v>33</v>
      </c>
      <c r="H29" s="15" t="s">
        <v>19</v>
      </c>
      <c r="I29" s="15"/>
      <c r="J29" s="16"/>
      <c r="K29" s="15"/>
    </row>
    <row r="30" customFormat="false" ht="23.85" hidden="false" customHeight="false" outlineLevel="0" collapsed="false">
      <c r="A30" s="13" t="n">
        <v>29</v>
      </c>
      <c r="B30" s="13" t="s">
        <v>27</v>
      </c>
      <c r="C30" s="14" t="s">
        <v>160</v>
      </c>
      <c r="D30" s="13" t="s">
        <v>161</v>
      </c>
      <c r="E30" s="13" t="s">
        <v>162</v>
      </c>
      <c r="F30" s="13" t="s">
        <v>163</v>
      </c>
      <c r="G30" s="13" t="s">
        <v>34</v>
      </c>
      <c r="H30" s="15" t="s">
        <v>19</v>
      </c>
      <c r="I30" s="15"/>
      <c r="J30" s="16"/>
      <c r="K30" s="15"/>
    </row>
    <row r="31" customFormat="false" ht="23.85" hidden="false" customHeight="false" outlineLevel="0" collapsed="false">
      <c r="A31" s="13" t="n">
        <v>30</v>
      </c>
      <c r="B31" s="13" t="s">
        <v>27</v>
      </c>
      <c r="C31" s="14" t="s">
        <v>164</v>
      </c>
      <c r="D31" s="13" t="s">
        <v>165</v>
      </c>
      <c r="E31" s="13" t="s">
        <v>166</v>
      </c>
      <c r="F31" s="13" t="s">
        <v>167</v>
      </c>
      <c r="G31" s="13" t="s">
        <v>34</v>
      </c>
      <c r="H31" s="15" t="s">
        <v>19</v>
      </c>
      <c r="I31" s="15"/>
      <c r="J31" s="16"/>
      <c r="K31" s="15"/>
    </row>
    <row r="32" customFormat="false" ht="23.85" hidden="false" customHeight="false" outlineLevel="0" collapsed="false">
      <c r="A32" s="13" t="n">
        <v>31</v>
      </c>
      <c r="B32" s="13" t="s">
        <v>27</v>
      </c>
      <c r="C32" s="14" t="s">
        <v>168</v>
      </c>
      <c r="D32" s="13" t="s">
        <v>169</v>
      </c>
      <c r="E32" s="13" t="s">
        <v>170</v>
      </c>
      <c r="F32" s="13" t="s">
        <v>171</v>
      </c>
      <c r="G32" s="13" t="s">
        <v>35</v>
      </c>
      <c r="H32" s="15" t="s">
        <v>19</v>
      </c>
      <c r="I32" s="15"/>
      <c r="J32" s="16"/>
      <c r="K32" s="15"/>
    </row>
    <row r="33" customFormat="false" ht="23.85" hidden="false" customHeight="false" outlineLevel="0" collapsed="false">
      <c r="A33" s="13" t="n">
        <v>32</v>
      </c>
      <c r="B33" s="13" t="s">
        <v>28</v>
      </c>
      <c r="C33" s="14" t="s">
        <v>172</v>
      </c>
      <c r="D33" s="13" t="s">
        <v>173</v>
      </c>
      <c r="E33" s="13" t="s">
        <v>174</v>
      </c>
      <c r="F33" s="13" t="s">
        <v>175</v>
      </c>
      <c r="G33" s="13" t="s">
        <v>34</v>
      </c>
      <c r="H33" s="15" t="s">
        <v>19</v>
      </c>
      <c r="I33" s="15"/>
      <c r="J33" s="16"/>
      <c r="K33" s="15"/>
    </row>
    <row r="34" customFormat="false" ht="23.85" hidden="false" customHeight="false" outlineLevel="0" collapsed="false">
      <c r="A34" s="13" t="n">
        <v>33</v>
      </c>
      <c r="B34" s="13" t="s">
        <v>28</v>
      </c>
      <c r="C34" s="14" t="s">
        <v>176</v>
      </c>
      <c r="D34" s="13" t="s">
        <v>177</v>
      </c>
      <c r="E34" s="13" t="s">
        <v>178</v>
      </c>
      <c r="F34" s="13" t="s">
        <v>179</v>
      </c>
      <c r="G34" s="13" t="s">
        <v>35</v>
      </c>
      <c r="H34" s="15" t="s">
        <v>19</v>
      </c>
      <c r="I34" s="15"/>
      <c r="J34" s="16"/>
      <c r="K34" s="15"/>
    </row>
    <row r="35" customFormat="false" ht="23.85" hidden="false" customHeight="false" outlineLevel="0" collapsed="false">
      <c r="A35" s="13" t="n">
        <v>34</v>
      </c>
      <c r="B35" s="13" t="s">
        <v>28</v>
      </c>
      <c r="C35" s="14" t="s">
        <v>180</v>
      </c>
      <c r="D35" s="13" t="s">
        <v>181</v>
      </c>
      <c r="E35" s="13" t="s">
        <v>182</v>
      </c>
      <c r="F35" s="13" t="s">
        <v>183</v>
      </c>
      <c r="G35" s="13" t="s">
        <v>34</v>
      </c>
      <c r="H35" s="15" t="s">
        <v>19</v>
      </c>
      <c r="I35" s="15"/>
      <c r="J35" s="16"/>
      <c r="K35" s="15"/>
    </row>
    <row r="36" customFormat="false" ht="23.85" hidden="false" customHeight="false" outlineLevel="0" collapsed="false">
      <c r="A36" s="13" t="n">
        <v>35</v>
      </c>
      <c r="B36" s="13" t="s">
        <v>29</v>
      </c>
      <c r="C36" s="14" t="s">
        <v>184</v>
      </c>
      <c r="D36" s="13" t="s">
        <v>185</v>
      </c>
      <c r="E36" s="13" t="s">
        <v>186</v>
      </c>
      <c r="F36" s="13" t="s">
        <v>187</v>
      </c>
      <c r="G36" s="13" t="s">
        <v>34</v>
      </c>
      <c r="H36" s="15" t="s">
        <v>19</v>
      </c>
      <c r="I36" s="15"/>
      <c r="J36" s="16"/>
      <c r="K36" s="15"/>
    </row>
    <row r="37" customFormat="false" ht="23.85" hidden="false" customHeight="false" outlineLevel="0" collapsed="false">
      <c r="A37" s="13" t="n">
        <v>36</v>
      </c>
      <c r="B37" s="13" t="s">
        <v>29</v>
      </c>
      <c r="C37" s="14" t="s">
        <v>188</v>
      </c>
      <c r="D37" s="13" t="s">
        <v>189</v>
      </c>
      <c r="E37" s="13" t="s">
        <v>190</v>
      </c>
      <c r="F37" s="13" t="s">
        <v>191</v>
      </c>
      <c r="G37" s="13" t="s">
        <v>34</v>
      </c>
      <c r="H37" s="15" t="s">
        <v>19</v>
      </c>
      <c r="I37" s="15"/>
      <c r="J37" s="16"/>
      <c r="K37" s="15"/>
    </row>
    <row r="38" customFormat="false" ht="23.85" hidden="false" customHeight="false" outlineLevel="0" collapsed="false">
      <c r="A38" s="13" t="n">
        <v>37</v>
      </c>
      <c r="B38" s="13" t="s">
        <v>29</v>
      </c>
      <c r="C38" s="14" t="s">
        <v>192</v>
      </c>
      <c r="D38" s="13" t="s">
        <v>193</v>
      </c>
      <c r="E38" s="13" t="s">
        <v>194</v>
      </c>
      <c r="F38" s="13" t="s">
        <v>195</v>
      </c>
      <c r="G38" s="13" t="s">
        <v>34</v>
      </c>
      <c r="H38" s="15" t="s">
        <v>19</v>
      </c>
      <c r="I38" s="15"/>
      <c r="J38" s="16"/>
      <c r="K38" s="15"/>
    </row>
    <row r="39" customFormat="false" ht="23.85" hidden="false" customHeight="false" outlineLevel="0" collapsed="false">
      <c r="A39" s="13" t="n">
        <v>38</v>
      </c>
      <c r="B39" s="13" t="s">
        <v>30</v>
      </c>
      <c r="C39" s="14" t="s">
        <v>196</v>
      </c>
      <c r="D39" s="13" t="s">
        <v>197</v>
      </c>
      <c r="E39" s="13" t="s">
        <v>198</v>
      </c>
      <c r="F39" s="13" t="s">
        <v>199</v>
      </c>
      <c r="G39" s="13" t="s">
        <v>34</v>
      </c>
      <c r="H39" s="15" t="s">
        <v>19</v>
      </c>
      <c r="I39" s="15"/>
      <c r="J39" s="16"/>
      <c r="K39" s="15"/>
    </row>
    <row r="40" customFormat="false" ht="23.85" hidden="false" customHeight="false" outlineLevel="0" collapsed="false">
      <c r="A40" s="13" t="n">
        <v>39</v>
      </c>
      <c r="B40" s="13" t="s">
        <v>30</v>
      </c>
      <c r="C40" s="14" t="s">
        <v>200</v>
      </c>
      <c r="D40" s="13" t="s">
        <v>201</v>
      </c>
      <c r="E40" s="13" t="s">
        <v>202</v>
      </c>
      <c r="F40" s="13" t="s">
        <v>203</v>
      </c>
      <c r="G40" s="13" t="s">
        <v>34</v>
      </c>
      <c r="H40" s="15" t="s">
        <v>19</v>
      </c>
      <c r="I40" s="15"/>
      <c r="J40" s="16"/>
      <c r="K40" s="15"/>
    </row>
    <row r="41" customFormat="false" ht="23.85" hidden="false" customHeight="false" outlineLevel="0" collapsed="false">
      <c r="A41" s="13" t="n">
        <v>40</v>
      </c>
      <c r="B41" s="13" t="s">
        <v>30</v>
      </c>
      <c r="C41" s="14" t="s">
        <v>204</v>
      </c>
      <c r="D41" s="13" t="s">
        <v>205</v>
      </c>
      <c r="E41" s="13" t="s">
        <v>206</v>
      </c>
      <c r="F41" s="13" t="s">
        <v>207</v>
      </c>
      <c r="G41" s="13" t="s">
        <v>34</v>
      </c>
      <c r="H41" s="15" t="s">
        <v>19</v>
      </c>
      <c r="I41" s="15"/>
      <c r="J41" s="16"/>
      <c r="K41" s="15"/>
    </row>
  </sheetData>
  <autoFilter ref="A1:K41"/>
  <conditionalFormatting sqref="H2:H41">
    <cfRule type="cellIs" priority="2" operator="equal" aboveAverage="0" equalAverage="0" bottom="0" percent="0" rank="0" text="" dxfId="6">
      <formula>"Fatto"</formula>
    </cfRule>
    <cfRule type="cellIs" priority="3" operator="equal" aboveAverage="0" equalAverage="0" bottom="0" percent="0" rank="0" text="" dxfId="7">
      <formula>"In corso"</formula>
    </cfRule>
  </conditionalFormatting>
  <conditionalFormatting sqref="G2:G41">
    <cfRule type="cellIs" priority="4" operator="equal" aboveAverage="0" equalAverage="0" bottom="0" percent="0" rank="0" text="" dxfId="8">
      <formula>"Alta"</formula>
    </cfRule>
  </conditionalFormatting>
  <dataValidations count="2">
    <dataValidation allowBlank="false" error="Scegli uno stato dall’elenco." errorStyle="stop" errorTitle="Stato" operator="between" showDropDown="false" showErrorMessage="true" showInputMessage="false" sqref="H2:H41" type="list">
      <formula1>"Da fare,In corso,Fatto,Non applicabile"</formula1>
      <formula2>0</formula2>
    </dataValidation>
    <dataValidation allowBlank="false" errorStyle="stop" operator="between" showDropDown="false" showErrorMessage="false" showInputMessage="false" sqref="G2:G41" type="list">
      <formula1>"Alta,Media,Bassa"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2026-09-23T19:46:19Z</dcterms:created>
  <dc:creator>openpyxl</dc:creator>
  <dc:description/>
  <dc:language>en-US</dc:language>
  <cp:lastModifiedBy/>
  <dcterms:modified xsi:type="dcterms:W3CDTF">2026-09-23T19:46:19Z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